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<sst xmlns="http://schemas.openxmlformats.org/spreadsheetml/2006/main" count="385" uniqueCount="231">
  <si>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</si>
  <si>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</si>
  <si>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</si>
  <si>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</si>
  <si>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</si>
  <si>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</si>
  <si>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</si>
  <si>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</si>
  <si>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</si>
  <si>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</si>
  <si>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</si>
  <si>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</si>
  <si>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</si>
  <si>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</si>
  <si>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</si>
  <si>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</si>
  <si>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</si>
  <si>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</si>
  <si>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</si>
  <si>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</si>
  <si>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</si>
  <si>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</si>
  <si>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</si>
  <si>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</si>
  <si>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</si>
  <si>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</si>
  <si>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</si>
  <si>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</si>
  <si>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</si>
  <si>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</si>
  <si>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</si>
  <si>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</si>
  <si>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</si>
  <si>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</si>
  <si>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</si>
  <si>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</si>
  <si>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</si>
  <si>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</si>
  <si>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</si>
  <si>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</si>
  <si>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</si>
  <si>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</si>
  <si>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</si>
  <si>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</si>
  <si>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</si>
  <si>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</si>
  <si>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</si>
  <si>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</si>
  <si>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</si>
  <si>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</si>
  <si>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</si>
  <si>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</si>
  <si>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</si>
  <si>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</si>
  <si>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</si>
  <si>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</si>
  <si>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</si>
  <si>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</si>
  <si>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</si>
  <si>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</si>
  <si>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</si>
  <si>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</si>
  <si>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</si>
  <si>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</si>
  <si>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</si>
  <si>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</si>
  <si>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</si>
  <si>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</si>
  <si>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</si>
  <si>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</si>
  <si>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</si>
  <si>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</si>
  <si>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</si>
  <si>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</si>
  <si>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</si>
  <si>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</si>
  <si>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</si>
  <si>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</si>
  <si>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</si>
  <si>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</si>
  <si>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</si>
  <si>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</si>
  <si>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</si>
  <si>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</si>
  <si>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</si>
  <si>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</si>
  <si>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</si>
  <si>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</si>
  <si>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</si>
  <si>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</si>
  <si>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</si>
  <si>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</si>
  <si>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</si>
  <si>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</si>
  <si>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</si>
  <si>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</si>
  <si>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</si>
  <si>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</si>
  <si>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</si>
  <si>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</si>
  <si>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</si>
  <si>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</si>
  <si>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</si>
  <si>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</si>
  <si>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</si>
  <si>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</si>
  <si>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</si>
  <si>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</si>
  <si>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</si>
  <si>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</si>
  <si>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</si>
  <si>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</si>
  <si>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</si>
  <si>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</si>
  <si>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</si>
  <si>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</si>
  <si>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</si>
  <si>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</si>
  <si>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</si>
  <si>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</si>
  <si>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</si>
  <si>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</si>
  <si>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</si>
  <si>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</si>
  <si>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</si>
  <si>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</si>
  <si>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</si>
  <si>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</si>
  <si>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</si>
  <si>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</si>
  <si>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</si>
  <si>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</si>
  <si>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</si>
  <si>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</si>
  <si>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</si>
  <si>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</si>
  <si>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</si>
  <si>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</si>
  <si>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</si>
  <si>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</si>
  <si>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</si>
  <si>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</si>
  <si>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</si>
  <si>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</si>
  <si>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</si>
  <si>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</si>
  <si>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</si>
  <si>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</si>
  <si>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</si>
  <si>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</si>
  <si>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</si>
  <si>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</si>
  <si>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</si>
  <si>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</si>
  <si>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</si>
  <si>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</si>
  <si>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</si>
  <si>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</si>
  <si>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</si>
  <si>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</si>
  <si>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</si>
  <si>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</si>
  <si>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</si>
  <si>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</si>
  <si>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</si>
  <si>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</si>
  <si>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</si>
  <si>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</si>
  <si>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</si>
  <si>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</si>
  <si>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</si>
  <si>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</si>
  <si>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</si>
  <si>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</si>
  <si>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</si>
  <si>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</si>
  <si>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</si>
  <si>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</si>
  <si>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</si>
  <si>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</si>
  <si>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</si>
  <si>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</si>
  <si>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</si>
  <si>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</si>
  <si>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</si>
  <si>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</si>
  <si>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</si>
  <si>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</si>
  <si>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</si>
  <si>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</si>
  <si>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</si>
  <si>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</si>
  <si>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</si>
  <si>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</si>
  <si>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</si>
  <si>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</si>
  <si>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</si>
  <si>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</si>
  <si>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</si>
  <si>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</si>
  <si>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</si>
  <si>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</si>
  <si>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</si>
  <si>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</si>
  <si>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</si>
  <si>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</si>
  <si>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</si>
  <si>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</si>
  <si>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</si>
  <si>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</si>
  <si>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I.A) DATOS DEL MES DE MARZO DE 2015</t>
  </si>
  <si>
    <t>(2)Corresponde a la ejecución del mes de Marzo de 2014.</t>
  </si>
  <si>
    <t>(3)Corresponde a la ejecución presupuestaria del mes de Marzo  de 2015</t>
  </si>
  <si>
    <t>(4)Corresponde a la ejecución del mes de Marzo de 2014</t>
  </si>
  <si>
    <t>(5)Corresponde a la ejecución presupuestaria del mes de Marzo de 2015.</t>
  </si>
  <si>
    <t>I.B) DATOS ACUMULADOS AL MES DE MARZO DE 2015</t>
  </si>
  <si>
    <t>(2)Corresponde a la ejecución acumulada al mes de Marzo de 2014.</t>
  </si>
  <si>
    <t>(3)Corresponde a la ejecución presupuestaria acumulada al mes de Marzo  de 2015</t>
  </si>
  <si>
    <t>(4)Corresponde a la ejecución acumulada al mes de Marzo de 2014</t>
  </si>
  <si>
    <t>(5)Corresponde a la ejecución presupuestaria acumulada al mes de Marzo de 2015.</t>
  </si>
  <si>
    <t>II-A) DATOS DEL MES DE MARZO DE 2015</t>
  </si>
  <si>
    <t>(2) Ejecución presupuestaria del mes de Marzo 2015 (Incluye déficit de la Caja de Jubilaciones y Pens.)</t>
  </si>
  <si>
    <t>(3) Cifras de la ejecución presupuestaria del mes de Marzo de 2014.</t>
  </si>
  <si>
    <t>(2) Ejecución presupuestaria del mes de Marzo 2015.(Incluye déficit de la Caja de Jubilaciones y Pens.)</t>
  </si>
  <si>
    <t>II-B) DATOS ACUMULADOS AL MES DE MARZO DE 2015</t>
  </si>
  <si>
    <t>(2) Ejecución presupuestaria acumulada al mes de Marzo 2015 (Incluye déficit de la Caja de Jubilaciones y Pens.)</t>
  </si>
  <si>
    <t>(3) Cifras de la ejecución presupuestaria acumulada al mes de Marzo de 2014.</t>
  </si>
  <si>
    <t>(1) Corresponde a la ejecución acumulada al mes de Marzo de 2015.</t>
  </si>
  <si>
    <t>(2) Cifras de ejecución acumulada al mes de Marzo de 2014.</t>
  </si>
  <si>
    <t>Ejecución presupuestaria acumulada al mes de Marzo 2015.</t>
  </si>
  <si>
    <t>XVIII -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</si>
</sst>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25" sqref="A125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210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5634.309</v>
      </c>
      <c r="D7" s="30">
        <f>+C7/$C$16*100</f>
        <v>97.94141359569207</v>
      </c>
      <c r="E7" s="30">
        <v>4165.56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3767.914</v>
      </c>
      <c r="D8" s="29">
        <f aca="true" t="shared" si="0" ref="D8:D16">+C8/$C$16*100</f>
        <v>65.49779635213449</v>
      </c>
      <c r="E8" s="29">
        <v>2833.61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1190.756</v>
      </c>
      <c r="D9" s="29">
        <f t="shared" si="0"/>
        <v>20.698958095402986</v>
      </c>
      <c r="E9" s="29">
        <v>728.94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350.791</v>
      </c>
      <c r="D10" s="29">
        <f t="shared" si="0"/>
        <v>6.097813665641414</v>
      </c>
      <c r="E10" s="29">
        <v>289.76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324.848</v>
      </c>
      <c r="D11" s="29">
        <f t="shared" si="0"/>
        <v>5.646845482513184</v>
      </c>
      <c r="E11" s="29">
        <v>313.25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118.425</v>
      </c>
      <c r="D12" s="30">
        <f t="shared" si="0"/>
        <v>2.0585864043079343</v>
      </c>
      <c r="E12" s="30">
        <v>78.94</v>
      </c>
      <c r="F12" s="23"/>
      <c r="G12" s="24"/>
    </row>
    <row r="13" spans="1:8" ht="16.5" customHeight="1">
      <c r="A13" s="4" t="s">
        <v>9</v>
      </c>
      <c r="B13" s="29"/>
      <c r="C13" s="29">
        <v>0.046</v>
      </c>
      <c r="D13" s="29">
        <f t="shared" si="0"/>
        <v>0.0007996197981690096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106.66</v>
      </c>
      <c r="D14" s="29">
        <f t="shared" si="0"/>
        <v>1.8540749494066644</v>
      </c>
      <c r="E14" s="29">
        <v>70.45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11.719</v>
      </c>
      <c r="D15" s="29">
        <f t="shared" si="0"/>
        <v>0.2037118351031005</v>
      </c>
      <c r="E15" s="29">
        <v>8.49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5752.734</v>
      </c>
      <c r="D16" s="32">
        <f t="shared" si="0"/>
        <v>100</v>
      </c>
      <c r="E16" s="32">
        <v>4244.5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211</v>
      </c>
      <c r="B18" s="120"/>
      <c r="C18" s="120"/>
      <c r="D18" s="120"/>
      <c r="E18" s="120"/>
      <c r="F18" s="33"/>
    </row>
    <row r="19" spans="1:6" ht="16.5" customHeight="1">
      <c r="A19" t="s">
        <v>212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MARZO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3767.91</v>
      </c>
      <c r="D31" s="30">
        <f aca="true" t="shared" si="1" ref="D31:D48">+C31/$C$49*100</f>
        <v>65.49771543448463</v>
      </c>
      <c r="E31" s="30">
        <v>2833.6000000000004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1440.6269999999997</v>
      </c>
      <c r="D32" s="29">
        <f t="shared" si="1"/>
        <v>25.042471102875407</v>
      </c>
      <c r="E32" s="29">
        <v>1039.15</v>
      </c>
      <c r="F32" s="28"/>
    </row>
    <row r="33" spans="1:6" ht="16.5" customHeight="1">
      <c r="A33" s="4" t="s">
        <v>62</v>
      </c>
      <c r="B33" s="29">
        <v>15288.383</v>
      </c>
      <c r="C33" s="29">
        <v>1138.33</v>
      </c>
      <c r="D33" s="29">
        <f t="shared" si="1"/>
        <v>19.78763144834587</v>
      </c>
      <c r="E33" s="29">
        <v>824.73</v>
      </c>
      <c r="F33" s="28"/>
    </row>
    <row r="34" spans="1:6" ht="16.5" customHeight="1">
      <c r="A34" s="4" t="s">
        <v>63</v>
      </c>
      <c r="B34" s="29">
        <v>137.075</v>
      </c>
      <c r="C34" s="29">
        <v>7.995</v>
      </c>
      <c r="D34" s="29">
        <f t="shared" si="1"/>
        <v>0.13897737337110086</v>
      </c>
      <c r="E34" s="29">
        <v>5.58</v>
      </c>
      <c r="F34" s="28"/>
    </row>
    <row r="35" spans="1:6" ht="16.5" customHeight="1">
      <c r="A35" s="4" t="s">
        <v>64</v>
      </c>
      <c r="B35" s="29">
        <v>1599.597</v>
      </c>
      <c r="C35" s="29">
        <v>133.437</v>
      </c>
      <c r="D35" s="29">
        <f t="shared" si="1"/>
        <v>2.3195401839299046</v>
      </c>
      <c r="E35" s="29">
        <v>99.95</v>
      </c>
      <c r="F35" s="28"/>
    </row>
    <row r="36" spans="1:6" ht="16.5" customHeight="1">
      <c r="A36" s="4" t="s">
        <v>65</v>
      </c>
      <c r="B36" s="29">
        <v>2004.111</v>
      </c>
      <c r="C36" s="29">
        <v>157.433</v>
      </c>
      <c r="D36" s="29">
        <f t="shared" si="1"/>
        <v>2.736663517439965</v>
      </c>
      <c r="E36" s="29">
        <v>106.08</v>
      </c>
      <c r="F36" s="28"/>
    </row>
    <row r="37" spans="1:6" ht="16.5" customHeight="1">
      <c r="A37" s="4" t="s">
        <v>66</v>
      </c>
      <c r="B37" s="29">
        <v>32.469</v>
      </c>
      <c r="C37" s="29">
        <v>3.432</v>
      </c>
      <c r="D37" s="29">
        <f t="shared" si="1"/>
        <v>0.05965857978857013</v>
      </c>
      <c r="E37" s="29">
        <v>2.81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2327.2830000000004</v>
      </c>
      <c r="D38" s="29">
        <f t="shared" si="1"/>
        <v>40.45524433160923</v>
      </c>
      <c r="E38" s="29">
        <v>1794.45</v>
      </c>
      <c r="F38" s="28"/>
    </row>
    <row r="39" spans="1:6" ht="16.5" customHeight="1">
      <c r="A39" s="4" t="s">
        <v>68</v>
      </c>
      <c r="B39" s="29">
        <v>13983.847</v>
      </c>
      <c r="C39" s="29">
        <v>857.135</v>
      </c>
      <c r="D39" s="29">
        <f t="shared" si="1"/>
        <v>14.899608620942907</v>
      </c>
      <c r="E39" s="29">
        <v>652.83</v>
      </c>
      <c r="F39" s="28"/>
    </row>
    <row r="40" spans="1:6" ht="16.5" customHeight="1">
      <c r="A40" s="4" t="s">
        <v>69</v>
      </c>
      <c r="B40" s="29">
        <v>946.3000000000001</v>
      </c>
      <c r="C40" s="29">
        <v>27.497</v>
      </c>
      <c r="D40" s="29">
        <f t="shared" si="1"/>
        <v>0.4779813427873872</v>
      </c>
      <c r="E40" s="29">
        <v>17.14</v>
      </c>
      <c r="F40" s="28"/>
    </row>
    <row r="41" spans="1:6" ht="16.5" customHeight="1">
      <c r="A41" s="4" t="s">
        <v>70</v>
      </c>
      <c r="B41" s="29">
        <v>15556.776</v>
      </c>
      <c r="C41" s="29">
        <v>1162.529</v>
      </c>
      <c r="D41" s="29">
        <f t="shared" si="1"/>
        <v>20.208283538177927</v>
      </c>
      <c r="E41" s="29">
        <v>910</v>
      </c>
      <c r="F41" s="28"/>
    </row>
    <row r="42" spans="1:6" ht="16.5" customHeight="1">
      <c r="A42" s="4" t="s">
        <v>71</v>
      </c>
      <c r="B42" s="29">
        <v>1107.131</v>
      </c>
      <c r="C42" s="29">
        <v>95.853</v>
      </c>
      <c r="D42" s="29">
        <f t="shared" si="1"/>
        <v>1.6662161563152134</v>
      </c>
      <c r="E42" s="29">
        <v>65.01</v>
      </c>
      <c r="F42" s="28"/>
    </row>
    <row r="43" spans="1:6" ht="16.5" customHeight="1">
      <c r="A43" s="4" t="s">
        <v>72</v>
      </c>
      <c r="B43" s="29">
        <v>823.684</v>
      </c>
      <c r="C43" s="29">
        <v>64.878</v>
      </c>
      <c r="D43" s="29">
        <f t="shared" si="1"/>
        <v>1.1277766140800853</v>
      </c>
      <c r="E43" s="29">
        <v>42.49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0.20496337828876174</v>
      </c>
      <c r="E44" s="29">
        <v>11.79</v>
      </c>
      <c r="F44" s="28"/>
    </row>
    <row r="45" spans="1:6" ht="16.5" customHeight="1">
      <c r="A45" s="4" t="s">
        <v>66</v>
      </c>
      <c r="B45" s="29">
        <v>1638.547</v>
      </c>
      <c r="C45" s="29">
        <v>107.6</v>
      </c>
      <c r="D45" s="29">
        <f t="shared" si="1"/>
        <v>1.8704146810169422</v>
      </c>
      <c r="E45" s="29">
        <v>95.19</v>
      </c>
      <c r="F45" s="28"/>
    </row>
    <row r="46" spans="1:6" ht="18" customHeight="1">
      <c r="A46" s="9" t="s">
        <v>89</v>
      </c>
      <c r="B46" s="30">
        <v>4048.023</v>
      </c>
      <c r="C46" s="30">
        <v>350.791</v>
      </c>
      <c r="D46" s="30">
        <f t="shared" si="1"/>
        <v>6.097812605656265</v>
      </c>
      <c r="E46" s="30">
        <v>289.76</v>
      </c>
      <c r="F46" s="28"/>
    </row>
    <row r="47" spans="1:6" ht="30">
      <c r="A47" s="34" t="s">
        <v>74</v>
      </c>
      <c r="B47" s="36">
        <v>19232.753999999994</v>
      </c>
      <c r="C47" s="36">
        <f>5752.734-4118.7</f>
        <v>1634.0340000000006</v>
      </c>
      <c r="D47" s="36">
        <f t="shared" si="1"/>
        <v>28.4044719598591</v>
      </c>
      <c r="E47" s="36">
        <v>1119.92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17.357-17.357</f>
        <v>0</v>
      </c>
      <c r="D48" s="36">
        <f t="shared" si="1"/>
        <v>0</v>
      </c>
      <c r="E48" s="36">
        <v>1.22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5752.735000000001</v>
      </c>
      <c r="D49" s="36">
        <f>+C49/$C$49*100</f>
        <v>100</v>
      </c>
      <c r="E49" s="36">
        <v>4244.500000000001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213</v>
      </c>
      <c r="B53" s="33"/>
      <c r="C53" s="33"/>
      <c r="D53" s="33"/>
      <c r="E53" s="33"/>
    </row>
    <row r="54" ht="16.5" customHeight="1">
      <c r="A54" t="s">
        <v>214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215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16412.113999999998</v>
      </c>
      <c r="D66" s="30">
        <f>+C66/$C$75*100</f>
        <v>98.33705360218971</v>
      </c>
      <c r="E66" s="30">
        <v>12509.08</v>
      </c>
    </row>
    <row r="67" spans="1:5" ht="15">
      <c r="A67" s="4" t="s">
        <v>4</v>
      </c>
      <c r="B67" s="29">
        <v>53289.40900000001</v>
      </c>
      <c r="C67" s="29">
        <v>11966.847</v>
      </c>
      <c r="D67" s="29">
        <f>+C67/$C$75*100</f>
        <v>71.70218747494705</v>
      </c>
      <c r="E67" s="29">
        <v>9206.83</v>
      </c>
    </row>
    <row r="68" spans="1:5" ht="15">
      <c r="A68" s="4" t="s">
        <v>5</v>
      </c>
      <c r="B68" s="29">
        <v>12759.557</v>
      </c>
      <c r="C68" s="29">
        <v>2518.059</v>
      </c>
      <c r="D68" s="29">
        <f aca="true" t="shared" si="2" ref="D68:D75">+C68/$C$75*100</f>
        <v>15.087544654910165</v>
      </c>
      <c r="E68" s="29">
        <v>1848.15</v>
      </c>
    </row>
    <row r="69" spans="1:5" ht="15">
      <c r="A69" s="4" t="s">
        <v>6</v>
      </c>
      <c r="B69" s="29">
        <v>4048.026</v>
      </c>
      <c r="C69" s="29">
        <v>1054.747</v>
      </c>
      <c r="D69" s="29">
        <f t="shared" si="2"/>
        <v>6.3197655265951</v>
      </c>
      <c r="E69" s="29">
        <v>823.09</v>
      </c>
    </row>
    <row r="70" spans="1:5" ht="15">
      <c r="A70" s="4" t="s">
        <v>7</v>
      </c>
      <c r="B70" s="29">
        <v>3968.801</v>
      </c>
      <c r="C70" s="29">
        <v>872.461</v>
      </c>
      <c r="D70" s="29">
        <f t="shared" si="2"/>
        <v>5.227555945737402</v>
      </c>
      <c r="E70" s="29">
        <v>631.01</v>
      </c>
    </row>
    <row r="71" spans="1:5" ht="15">
      <c r="A71" s="9" t="s">
        <v>8</v>
      </c>
      <c r="B71" s="30">
        <v>2566.863</v>
      </c>
      <c r="C71" s="30">
        <f>SUM(C72:C74)</f>
        <v>277.53999999999996</v>
      </c>
      <c r="D71" s="30">
        <f t="shared" si="2"/>
        <v>1.6629463978102843</v>
      </c>
      <c r="E71" s="30">
        <v>191.20000000000002</v>
      </c>
    </row>
    <row r="72" spans="1:5" ht="15">
      <c r="A72" s="4" t="s">
        <v>9</v>
      </c>
      <c r="B72" s="29"/>
      <c r="C72" s="29">
        <v>0.046</v>
      </c>
      <c r="D72" s="29">
        <f t="shared" si="2"/>
        <v>0.0002756198540724691</v>
      </c>
      <c r="E72" s="29"/>
    </row>
    <row r="73" spans="1:5" ht="15">
      <c r="A73" s="4" t="s">
        <v>10</v>
      </c>
      <c r="B73" s="29">
        <v>2441.466</v>
      </c>
      <c r="C73" s="29">
        <v>239.338</v>
      </c>
      <c r="D73" s="29">
        <f t="shared" si="2"/>
        <v>1.4340501007390567</v>
      </c>
      <c r="E73" s="29">
        <v>165.49</v>
      </c>
    </row>
    <row r="74" spans="1:5" ht="15">
      <c r="A74" s="4" t="s">
        <v>11</v>
      </c>
      <c r="B74" s="29">
        <v>125.397</v>
      </c>
      <c r="C74" s="29">
        <v>38.156</v>
      </c>
      <c r="D74" s="29">
        <f t="shared" si="2"/>
        <v>0.228620677217155</v>
      </c>
      <c r="E74" s="29">
        <v>25.71</v>
      </c>
    </row>
    <row r="75" spans="1:5" ht="15">
      <c r="A75" s="10" t="s">
        <v>13</v>
      </c>
      <c r="B75" s="32">
        <v>76632.65600000002</v>
      </c>
      <c r="C75" s="32">
        <f>+C71+C66</f>
        <v>16689.654</v>
      </c>
      <c r="D75" s="32">
        <f t="shared" si="2"/>
        <v>100</v>
      </c>
      <c r="E75" s="32">
        <v>12700.28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216</v>
      </c>
      <c r="B77" s="120"/>
      <c r="C77" s="120"/>
      <c r="D77" s="120"/>
      <c r="E77" s="120"/>
    </row>
    <row r="78" spans="1:5" ht="15">
      <c r="A78" t="s">
        <v>217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MARZO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11966.84</v>
      </c>
      <c r="D90" s="30">
        <f>+C90/$C$108*100</f>
        <v>71.70215842140738</v>
      </c>
      <c r="E90" s="30">
        <v>9206.81</v>
      </c>
    </row>
    <row r="91" spans="1:5" ht="15">
      <c r="A91" s="4" t="s">
        <v>61</v>
      </c>
      <c r="B91" s="29">
        <v>19061.635000000002</v>
      </c>
      <c r="C91" s="29">
        <f>SUM(C92:C96)</f>
        <v>4455.6359999999995</v>
      </c>
      <c r="D91" s="29">
        <f>+C91/$C$108*100</f>
        <v>26.69699923623328</v>
      </c>
      <c r="E91" s="29">
        <v>3446.05</v>
      </c>
    </row>
    <row r="92" spans="1:5" ht="15">
      <c r="A92" s="4" t="s">
        <v>62</v>
      </c>
      <c r="B92" s="29">
        <v>15288.383</v>
      </c>
      <c r="C92" s="29">
        <v>3501.209</v>
      </c>
      <c r="D92" s="29">
        <f aca="true" t="shared" si="3" ref="D92:D108">+C92/$C$108*100</f>
        <v>20.97832363301066</v>
      </c>
      <c r="E92" s="29">
        <v>2709.46</v>
      </c>
    </row>
    <row r="93" spans="1:5" ht="15">
      <c r="A93" s="4" t="s">
        <v>63</v>
      </c>
      <c r="B93" s="29">
        <v>137.075</v>
      </c>
      <c r="C93" s="29">
        <v>29.875</v>
      </c>
      <c r="D93" s="29">
        <f t="shared" si="3"/>
        <v>0.17900314392433972</v>
      </c>
      <c r="E93" s="29">
        <v>22.68</v>
      </c>
    </row>
    <row r="94" spans="1:5" ht="15">
      <c r="A94" s="4" t="s">
        <v>64</v>
      </c>
      <c r="B94" s="29">
        <v>1599.597</v>
      </c>
      <c r="C94" s="29">
        <v>440.797</v>
      </c>
      <c r="D94" s="29">
        <f t="shared" si="3"/>
        <v>2.641139709871705</v>
      </c>
      <c r="E94" s="29">
        <v>349.35</v>
      </c>
    </row>
    <row r="95" spans="1:5" ht="15">
      <c r="A95" s="4" t="s">
        <v>65</v>
      </c>
      <c r="B95" s="29">
        <v>2004.111</v>
      </c>
      <c r="C95" s="29">
        <v>472.783</v>
      </c>
      <c r="D95" s="29">
        <f t="shared" si="3"/>
        <v>2.832791410677192</v>
      </c>
      <c r="E95" s="29">
        <v>356.22</v>
      </c>
    </row>
    <row r="96" spans="1:5" ht="15">
      <c r="A96" s="4" t="s">
        <v>66</v>
      </c>
      <c r="B96" s="29">
        <v>32.469</v>
      </c>
      <c r="C96" s="29">
        <v>10.972</v>
      </c>
      <c r="D96" s="29">
        <f t="shared" si="3"/>
        <v>0.06574133874938429</v>
      </c>
      <c r="E96" s="29">
        <v>8.34</v>
      </c>
    </row>
    <row r="97" spans="1:5" ht="15">
      <c r="A97" s="4" t="s">
        <v>67</v>
      </c>
      <c r="B97" s="29">
        <v>34227.774000000005</v>
      </c>
      <c r="C97" s="29">
        <f>SUM(C98:C104)</f>
        <v>7511.204</v>
      </c>
      <c r="D97" s="29">
        <f t="shared" si="3"/>
        <v>45.0051591851741</v>
      </c>
      <c r="E97" s="29">
        <v>5760.759999999999</v>
      </c>
    </row>
    <row r="98" spans="1:5" ht="15">
      <c r="A98" s="4" t="s">
        <v>68</v>
      </c>
      <c r="B98" s="29">
        <v>13983.847</v>
      </c>
      <c r="C98" s="29">
        <v>2981.352</v>
      </c>
      <c r="D98" s="29">
        <f t="shared" si="3"/>
        <v>17.863477193142028</v>
      </c>
      <c r="E98" s="29">
        <v>2175.65</v>
      </c>
    </row>
    <row r="99" spans="1:5" ht="15">
      <c r="A99" s="4" t="s">
        <v>69</v>
      </c>
      <c r="B99" s="29">
        <v>946.3000000000001</v>
      </c>
      <c r="C99" s="29">
        <v>121.092</v>
      </c>
      <c r="D99" s="29">
        <f t="shared" si="3"/>
        <v>0.7255514210572769</v>
      </c>
      <c r="E99" s="29">
        <v>86.29</v>
      </c>
    </row>
    <row r="100" spans="1:5" ht="15">
      <c r="A100" s="4" t="s">
        <v>70</v>
      </c>
      <c r="B100" s="29">
        <v>15556.776</v>
      </c>
      <c r="C100" s="29">
        <v>3507.331</v>
      </c>
      <c r="D100" s="29">
        <f t="shared" si="3"/>
        <v>21.015005047139695</v>
      </c>
      <c r="E100" s="29">
        <v>2770.72</v>
      </c>
    </row>
    <row r="101" spans="1:5" ht="15">
      <c r="A101" s="4" t="s">
        <v>71</v>
      </c>
      <c r="B101" s="29">
        <v>1107.131</v>
      </c>
      <c r="C101" s="29">
        <v>292.959</v>
      </c>
      <c r="D101" s="29">
        <f t="shared" si="3"/>
        <v>1.7553332900729923</v>
      </c>
      <c r="E101" s="29">
        <v>225.76</v>
      </c>
    </row>
    <row r="102" spans="1:5" ht="15">
      <c r="A102" s="4" t="s">
        <v>72</v>
      </c>
      <c r="B102" s="29">
        <v>823.684</v>
      </c>
      <c r="C102" s="29">
        <v>196.425</v>
      </c>
      <c r="D102" s="29">
        <f t="shared" si="3"/>
        <v>1.176926947124299</v>
      </c>
      <c r="E102" s="29">
        <v>135.48</v>
      </c>
    </row>
    <row r="103" spans="1:5" ht="15">
      <c r="A103" s="4" t="s">
        <v>73</v>
      </c>
      <c r="B103" s="29">
        <v>171.489</v>
      </c>
      <c r="C103" s="29">
        <v>65.372</v>
      </c>
      <c r="D103" s="29">
        <f t="shared" si="3"/>
        <v>0.39169183346014846</v>
      </c>
      <c r="E103" s="29">
        <v>65.37</v>
      </c>
    </row>
    <row r="104" spans="1:5" ht="15">
      <c r="A104" s="4" t="s">
        <v>66</v>
      </c>
      <c r="B104" s="29">
        <v>1638.547</v>
      </c>
      <c r="C104" s="29">
        <v>346.673</v>
      </c>
      <c r="D104" s="29">
        <f t="shared" si="3"/>
        <v>2.0771734531776613</v>
      </c>
      <c r="E104" s="29">
        <v>301.49</v>
      </c>
    </row>
    <row r="105" spans="1:5" ht="21.75" customHeight="1">
      <c r="A105" s="9" t="s">
        <v>89</v>
      </c>
      <c r="B105" s="30">
        <v>4048.023</v>
      </c>
      <c r="C105" s="30">
        <v>1054.747</v>
      </c>
      <c r="D105" s="30">
        <f t="shared" si="3"/>
        <v>6.319766662586295</v>
      </c>
      <c r="E105" s="30">
        <v>823.09</v>
      </c>
    </row>
    <row r="106" spans="1:5" ht="30">
      <c r="A106" s="34" t="s">
        <v>74</v>
      </c>
      <c r="B106" s="36">
        <v>19232.753999999994</v>
      </c>
      <c r="C106" s="36">
        <f>16689.654-13038.95</f>
        <v>3650.703999999998</v>
      </c>
      <c r="D106" s="36">
        <f t="shared" si="3"/>
        <v>21.874058361076564</v>
      </c>
      <c r="E106" s="36">
        <v>2669.09</v>
      </c>
    </row>
    <row r="107" spans="1:5" ht="26.25" customHeight="1">
      <c r="A107" s="35" t="s">
        <v>75</v>
      </c>
      <c r="B107" s="36">
        <v>62.471000000000004</v>
      </c>
      <c r="C107" s="36">
        <v>17.36</v>
      </c>
      <c r="D107" s="36">
        <f t="shared" si="3"/>
        <v>0.10401655492975857</v>
      </c>
      <c r="E107" s="36">
        <v>1.29</v>
      </c>
    </row>
    <row r="108" spans="1:5" ht="15.75">
      <c r="A108" s="37" t="s">
        <v>76</v>
      </c>
      <c r="B108" s="36">
        <v>76632.657</v>
      </c>
      <c r="C108" s="36">
        <f>+C106+C107+C90+C105</f>
        <v>16689.650999999998</v>
      </c>
      <c r="D108" s="36">
        <f t="shared" si="3"/>
        <v>100</v>
      </c>
      <c r="E108" s="36">
        <v>12700.279999999999</v>
      </c>
    </row>
    <row r="109" spans="1:5" ht="48.75" customHeight="1">
      <c r="A109" s="119" t="s">
        <v>90</v>
      </c>
      <c r="B109" s="119"/>
      <c r="C109" s="119"/>
      <c r="D109" s="119"/>
      <c r="E109" s="119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218</v>
      </c>
      <c r="B112" s="50"/>
      <c r="C112" s="50"/>
      <c r="D112" s="50"/>
      <c r="E112" s="50"/>
    </row>
    <row r="113" ht="15">
      <c r="A113" t="s">
        <v>219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13">
      <selection activeCell="C136" sqref="C136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220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5392.214</v>
      </c>
      <c r="D7" s="30">
        <f aca="true" t="shared" si="0" ref="D7:D29">+C7/$C$30*100</f>
        <v>89.42070056812726</v>
      </c>
      <c r="E7" s="30">
        <v>4700.55</v>
      </c>
      <c r="F7" s="27"/>
      <c r="G7" s="38"/>
    </row>
    <row r="8" spans="1:7" ht="15">
      <c r="A8" s="12" t="s">
        <v>21</v>
      </c>
      <c r="B8" s="29">
        <v>29280.449</v>
      </c>
      <c r="C8" s="29">
        <v>2531.977</v>
      </c>
      <c r="D8" s="29">
        <f t="shared" si="0"/>
        <v>41.988533311620266</v>
      </c>
      <c r="E8" s="29">
        <v>2108.73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748.653</v>
      </c>
      <c r="D9" s="29">
        <f t="shared" si="0"/>
        <v>12.415137036925868</v>
      </c>
      <c r="E9" s="29">
        <v>540.38</v>
      </c>
      <c r="F9" s="27"/>
      <c r="G9" s="27"/>
    </row>
    <row r="10" spans="1:7" ht="15">
      <c r="A10" s="12" t="s">
        <v>23</v>
      </c>
      <c r="B10" s="29">
        <v>1771.806</v>
      </c>
      <c r="C10" s="29">
        <v>111.506</v>
      </c>
      <c r="D10" s="29">
        <f t="shared" si="0"/>
        <v>1.849137411376774</v>
      </c>
      <c r="E10" s="29">
        <v>60.9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664.474</v>
      </c>
      <c r="D11" s="29">
        <f t="shared" si="0"/>
        <v>11.019171455232637</v>
      </c>
      <c r="E11" s="29">
        <v>498.26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-27.327</v>
      </c>
      <c r="D12" s="29">
        <f t="shared" si="0"/>
        <v>-0.4531718296835426</v>
      </c>
      <c r="E12" s="29">
        <v>-18.78</v>
      </c>
      <c r="F12" s="27"/>
      <c r="G12" s="27"/>
    </row>
    <row r="13" spans="1:7" ht="15">
      <c r="A13" s="12" t="s">
        <v>26</v>
      </c>
      <c r="B13" s="29">
        <v>76.459</v>
      </c>
      <c r="C13" s="29">
        <v>7.464</v>
      </c>
      <c r="D13" s="29">
        <f t="shared" si="0"/>
        <v>0.12377774862802218</v>
      </c>
      <c r="E13" s="29">
        <v>1.69</v>
      </c>
      <c r="F13" s="27"/>
      <c r="G13" s="27"/>
    </row>
    <row r="14" spans="1:7" ht="15">
      <c r="A14" s="12" t="s">
        <v>27</v>
      </c>
      <c r="B14" s="29">
        <v>11872.408</v>
      </c>
      <c r="C14" s="29">
        <v>952.048</v>
      </c>
      <c r="D14" s="29">
        <f t="shared" si="0"/>
        <v>15.788097270339128</v>
      </c>
      <c r="E14" s="29">
        <v>927.15</v>
      </c>
      <c r="F14" s="27"/>
      <c r="G14" s="27"/>
    </row>
    <row r="15" spans="1:7" ht="15">
      <c r="A15" s="12" t="s">
        <v>28</v>
      </c>
      <c r="B15" s="29">
        <v>3107.407</v>
      </c>
      <c r="C15" s="29">
        <v>257.027</v>
      </c>
      <c r="D15" s="29">
        <f t="shared" si="0"/>
        <v>4.262355760532509</v>
      </c>
      <c r="E15" s="29">
        <v>217.45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895.045</v>
      </c>
      <c r="D16" s="29">
        <f t="shared" si="0"/>
        <v>14.842799440081473</v>
      </c>
      <c r="E16" s="29">
        <v>905.1499999999999</v>
      </c>
      <c r="F16" s="27"/>
      <c r="G16" s="27"/>
    </row>
    <row r="17" spans="1:7" ht="15">
      <c r="A17" s="12" t="s">
        <v>30</v>
      </c>
      <c r="B17" s="29">
        <v>5796.768</v>
      </c>
      <c r="C17" s="29">
        <v>424.248</v>
      </c>
      <c r="D17" s="29">
        <f t="shared" si="0"/>
        <v>7.035431712210764</v>
      </c>
      <c r="E17" s="29">
        <v>457.53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449.7</v>
      </c>
      <c r="D18" s="29">
        <f t="shared" si="0"/>
        <v>7.457509855040404</v>
      </c>
      <c r="E18" s="29">
        <v>431.80999999999995</v>
      </c>
      <c r="F18" s="27"/>
      <c r="G18" s="27"/>
    </row>
    <row r="19" spans="1:7" ht="15">
      <c r="A19" s="12" t="s">
        <v>199</v>
      </c>
      <c r="B19" s="44">
        <v>6409.123</v>
      </c>
      <c r="C19" s="29">
        <v>421.5</v>
      </c>
      <c r="D19" s="29">
        <f t="shared" si="0"/>
        <v>6.989860804757683</v>
      </c>
      <c r="E19" s="29">
        <v>352.03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28.2</v>
      </c>
      <c r="D20" s="29">
        <f t="shared" si="0"/>
        <v>0.46764905028272036</v>
      </c>
      <c r="E20" s="29">
        <v>79.78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21.097</v>
      </c>
      <c r="D21" s="29">
        <f t="shared" si="0"/>
        <v>0.3498578728303033</v>
      </c>
      <c r="E21" s="29">
        <v>15.81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637.949</v>
      </c>
      <c r="D22" s="31">
        <f t="shared" si="0"/>
        <v>10.579299431872737</v>
      </c>
      <c r="E22" s="31">
        <v>196.97500000000002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446.01300000000003</v>
      </c>
      <c r="D23" s="29">
        <f t="shared" si="0"/>
        <v>7.3963672292108855</v>
      </c>
      <c r="E23" s="29">
        <v>129.04500000000002</v>
      </c>
      <c r="F23" s="27"/>
      <c r="G23" s="27"/>
    </row>
    <row r="24" spans="1:7" ht="15">
      <c r="A24" s="12" t="s">
        <v>36</v>
      </c>
      <c r="B24" s="29">
        <v>129</v>
      </c>
      <c r="C24" s="29">
        <v>17.489</v>
      </c>
      <c r="D24" s="29">
        <f t="shared" si="0"/>
        <v>0.29002532767356376</v>
      </c>
      <c r="E24" s="29">
        <v>0.075</v>
      </c>
      <c r="F24" s="27"/>
      <c r="G24" s="27"/>
    </row>
    <row r="25" spans="1:7" ht="15">
      <c r="A25" s="12" t="s">
        <v>37</v>
      </c>
      <c r="B25" s="29">
        <v>4049.191</v>
      </c>
      <c r="C25" s="29">
        <v>280.636</v>
      </c>
      <c r="D25" s="29">
        <f t="shared" si="0"/>
        <v>4.653870882097218</v>
      </c>
      <c r="E25" s="29">
        <v>75.59</v>
      </c>
      <c r="F25" s="27"/>
      <c r="G25" s="27"/>
    </row>
    <row r="26" spans="1:7" ht="15">
      <c r="A26" s="12" t="s">
        <v>38</v>
      </c>
      <c r="B26" s="29">
        <v>1003.651</v>
      </c>
      <c r="C26" s="29">
        <v>89.629</v>
      </c>
      <c r="D26" s="29">
        <f t="shared" si="0"/>
        <v>1.4863445648152465</v>
      </c>
      <c r="E26" s="29">
        <v>15.88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58.259</v>
      </c>
      <c r="D27" s="29">
        <f t="shared" si="0"/>
        <v>0.9661264546248586</v>
      </c>
      <c r="E27" s="29">
        <v>37.5</v>
      </c>
      <c r="F27" s="27"/>
      <c r="G27" s="27"/>
    </row>
    <row r="28" spans="1:7" ht="15">
      <c r="A28" s="12" t="s">
        <v>39</v>
      </c>
      <c r="B28" s="29">
        <v>2419.35</v>
      </c>
      <c r="C28" s="29">
        <v>167.68</v>
      </c>
      <c r="D28" s="29">
        <f t="shared" si="0"/>
        <v>2.780687686220091</v>
      </c>
      <c r="E28" s="29">
        <v>59.41</v>
      </c>
      <c r="F28" s="27"/>
      <c r="G28" s="27"/>
    </row>
    <row r="29" spans="1:7" ht="15">
      <c r="A29" s="12" t="s">
        <v>40</v>
      </c>
      <c r="B29" s="29">
        <v>227.073</v>
      </c>
      <c r="C29" s="29">
        <v>24.256</v>
      </c>
      <c r="D29" s="29">
        <f t="shared" si="0"/>
        <v>0.4022445164417612</v>
      </c>
      <c r="E29" s="29">
        <v>8.52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6030.163</v>
      </c>
      <c r="D30" s="32">
        <f>+C30/$C$30*100</f>
        <v>100</v>
      </c>
      <c r="E30" s="32">
        <v>4897.525000000001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15">
      <c r="A32" s="120" t="s">
        <v>221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222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198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208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1087.382</v>
      </c>
      <c r="D46" s="29">
        <f>+C46/$C$58*100</f>
        <v>16.72923180877467</v>
      </c>
      <c r="E46" s="29">
        <v>830.98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684.644</v>
      </c>
      <c r="D48" s="29">
        <f>+C48/$C$58*100</f>
        <v>10.533159627883048</v>
      </c>
      <c r="E48" s="29">
        <v>421.6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3618.579</v>
      </c>
      <c r="D50" s="29">
        <f>+C50/$C$58*100</f>
        <v>55.671371155089965</v>
      </c>
      <c r="E50" s="29">
        <v>3142.83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628.895</v>
      </c>
      <c r="D52" s="29">
        <f>+C52/$C$58*100</f>
        <v>9.67546845393739</v>
      </c>
      <c r="E52" s="29">
        <v>500.36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10.663</v>
      </c>
      <c r="D54" s="29">
        <f>+C54/$C$58*100</f>
        <v>0.16404887958138384</v>
      </c>
      <c r="E54" s="29">
        <v>1.76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469.729</v>
      </c>
      <c r="D56" s="29">
        <f>+C56/$C$58*100</f>
        <v>7.2267200747335485</v>
      </c>
      <c r="E56" s="29">
        <v>410.33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6499.892</v>
      </c>
      <c r="D58" s="19">
        <f>+C58/$C$58*100</f>
        <v>100</v>
      </c>
      <c r="E58" s="19">
        <v>5307.86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32.25" customHeight="1">
      <c r="A60" s="121" t="s">
        <v>223</v>
      </c>
      <c r="B60" s="121"/>
      <c r="C60" s="121"/>
      <c r="D60" s="121"/>
      <c r="E60" s="121"/>
      <c r="F60" s="20"/>
      <c r="G60" s="20"/>
    </row>
    <row r="61" spans="1:7" ht="16.5" customHeight="1">
      <c r="A61" s="120" t="s">
        <v>222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224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15430.508000000002</v>
      </c>
      <c r="D74" s="30">
        <f>+C74/$C$97*100</f>
        <v>92.6390186422833</v>
      </c>
      <c r="E74" s="30">
        <v>12363.130000000001</v>
      </c>
    </row>
    <row r="75" spans="1:5" ht="15">
      <c r="A75" s="12" t="s">
        <v>21</v>
      </c>
      <c r="B75" s="29">
        <v>29280.449</v>
      </c>
      <c r="C75" s="29">
        <v>7045.241</v>
      </c>
      <c r="D75" s="29">
        <f aca="true" t="shared" si="1" ref="D75:D97">+C75/$C$97*100</f>
        <v>42.29700100206543</v>
      </c>
      <c r="E75" s="29">
        <v>5586.43</v>
      </c>
    </row>
    <row r="76" spans="1:5" ht="15">
      <c r="A76" s="12" t="s">
        <v>22</v>
      </c>
      <c r="B76" s="29">
        <v>10140.992999999999</v>
      </c>
      <c r="C76" s="29">
        <f>SUM(C77:C79)</f>
        <v>2037.121</v>
      </c>
      <c r="D76" s="29">
        <f t="shared" si="1"/>
        <v>12.230115190996095</v>
      </c>
      <c r="E76" s="29">
        <v>1497.73</v>
      </c>
    </row>
    <row r="77" spans="1:5" ht="15">
      <c r="A77" s="12" t="s">
        <v>23</v>
      </c>
      <c r="B77" s="29">
        <v>1771.806</v>
      </c>
      <c r="C77" s="29">
        <v>285.158</v>
      </c>
      <c r="D77" s="29">
        <f t="shared" si="1"/>
        <v>1.7119823454935001</v>
      </c>
      <c r="E77" s="29">
        <v>172.04</v>
      </c>
    </row>
    <row r="78" spans="1:5" ht="15">
      <c r="A78" s="12" t="s">
        <v>24</v>
      </c>
      <c r="B78" s="29">
        <v>8820.547999999999</v>
      </c>
      <c r="C78" s="29">
        <v>1818.802</v>
      </c>
      <c r="D78" s="29">
        <f t="shared" si="1"/>
        <v>10.919409288704047</v>
      </c>
      <c r="E78" s="29">
        <v>1371.69</v>
      </c>
    </row>
    <row r="79" spans="1:5" ht="15">
      <c r="A79" s="12" t="s">
        <v>25</v>
      </c>
      <c r="B79" s="29">
        <v>-451.3610000000008</v>
      </c>
      <c r="C79" s="29">
        <v>-66.839</v>
      </c>
      <c r="D79" s="29">
        <f t="shared" si="1"/>
        <v>-0.4012764432014534</v>
      </c>
      <c r="E79" s="29">
        <v>-46</v>
      </c>
    </row>
    <row r="80" spans="1:5" ht="15">
      <c r="A80" s="12" t="s">
        <v>26</v>
      </c>
      <c r="B80" s="29">
        <v>76.459</v>
      </c>
      <c r="C80" s="29">
        <v>7.52</v>
      </c>
      <c r="D80" s="29">
        <f t="shared" si="1"/>
        <v>0.04514727708186732</v>
      </c>
      <c r="E80" s="29">
        <v>3.71</v>
      </c>
    </row>
    <row r="81" spans="1:5" ht="15">
      <c r="A81" s="12" t="s">
        <v>27</v>
      </c>
      <c r="B81" s="29">
        <v>11872.408</v>
      </c>
      <c r="C81" s="29">
        <v>2828.177</v>
      </c>
      <c r="D81" s="29">
        <f t="shared" si="1"/>
        <v>16.979320565899506</v>
      </c>
      <c r="E81" s="29">
        <v>2328.31</v>
      </c>
    </row>
    <row r="82" spans="1:5" ht="15">
      <c r="A82" s="12" t="s">
        <v>28</v>
      </c>
      <c r="B82" s="29">
        <v>3107.407</v>
      </c>
      <c r="C82" s="29">
        <v>764.328</v>
      </c>
      <c r="D82" s="29">
        <f t="shared" si="1"/>
        <v>4.588740425190091</v>
      </c>
      <c r="E82" s="29">
        <v>611.9</v>
      </c>
    </row>
    <row r="83" spans="1:5" ht="15">
      <c r="A83" s="12" t="s">
        <v>29</v>
      </c>
      <c r="B83" s="29">
        <v>12797.911</v>
      </c>
      <c r="C83" s="29">
        <f>+C84+C85+C88</f>
        <v>2748.121</v>
      </c>
      <c r="D83" s="29">
        <f t="shared" si="1"/>
        <v>16.498694181050304</v>
      </c>
      <c r="E83" s="29">
        <v>2335.05</v>
      </c>
    </row>
    <row r="84" spans="1:5" ht="15">
      <c r="A84" s="12" t="s">
        <v>30</v>
      </c>
      <c r="B84" s="29">
        <v>5796.768</v>
      </c>
      <c r="C84" s="29">
        <v>1151.805</v>
      </c>
      <c r="D84" s="29">
        <f t="shared" si="1"/>
        <v>6.915007909478748</v>
      </c>
      <c r="E84" s="29">
        <v>997.09</v>
      </c>
    </row>
    <row r="85" spans="1:5" ht="15">
      <c r="A85" s="12" t="s">
        <v>31</v>
      </c>
      <c r="B85" s="29">
        <v>6744.48</v>
      </c>
      <c r="C85" s="29">
        <f>SUM(C86:C87)</f>
        <v>1530.2440000000001</v>
      </c>
      <c r="D85" s="29">
        <f t="shared" si="1"/>
        <v>9.187014610487363</v>
      </c>
      <c r="E85" s="29">
        <v>1293.7</v>
      </c>
    </row>
    <row r="86" spans="1:5" ht="15">
      <c r="A86" s="12" t="s">
        <v>199</v>
      </c>
      <c r="B86" s="44">
        <v>6409.123</v>
      </c>
      <c r="C86" s="29">
        <v>1353.651</v>
      </c>
      <c r="D86" s="29">
        <f t="shared" si="1"/>
        <v>8.126816059726966</v>
      </c>
      <c r="E86" s="29">
        <v>1098.73</v>
      </c>
    </row>
    <row r="87" spans="1:5" ht="15">
      <c r="A87" s="12" t="s">
        <v>32</v>
      </c>
      <c r="B87" s="44">
        <v>335.35699999999997</v>
      </c>
      <c r="C87" s="29">
        <v>176.593</v>
      </c>
      <c r="D87" s="29">
        <f t="shared" si="1"/>
        <v>1.0601985507603984</v>
      </c>
      <c r="E87" s="29">
        <v>194.97</v>
      </c>
    </row>
    <row r="88" spans="1:5" ht="15">
      <c r="A88" s="12" t="s">
        <v>33</v>
      </c>
      <c r="B88" s="44">
        <v>256.66300000000047</v>
      </c>
      <c r="C88" s="29">
        <v>66.072</v>
      </c>
      <c r="D88" s="29">
        <f t="shared" si="1"/>
        <v>0.3966716610841938</v>
      </c>
      <c r="E88" s="29">
        <v>44.26</v>
      </c>
    </row>
    <row r="89" spans="1:5" ht="15">
      <c r="A89" s="13" t="s">
        <v>34</v>
      </c>
      <c r="B89" s="31">
        <v>8630.452</v>
      </c>
      <c r="C89" s="31">
        <f>+C90+C95+C96</f>
        <v>1226.0890000000002</v>
      </c>
      <c r="D89" s="31">
        <f t="shared" si="1"/>
        <v>7.360981357716706</v>
      </c>
      <c r="E89" s="31">
        <v>482.695</v>
      </c>
    </row>
    <row r="90" spans="1:5" ht="15">
      <c r="A90" s="12" t="s">
        <v>35</v>
      </c>
      <c r="B90" s="29">
        <v>5984.0289999999995</v>
      </c>
      <c r="C90" s="29">
        <f>SUM(C91:C94)</f>
        <v>774.0889999999999</v>
      </c>
      <c r="D90" s="29">
        <f t="shared" si="1"/>
        <v>4.647341830987446</v>
      </c>
      <c r="E90" s="29">
        <v>359.065</v>
      </c>
    </row>
    <row r="91" spans="1:5" ht="15">
      <c r="A91" s="12" t="s">
        <v>36</v>
      </c>
      <c r="B91" s="29">
        <v>129</v>
      </c>
      <c r="C91" s="29">
        <v>18.295</v>
      </c>
      <c r="D91" s="29">
        <f t="shared" si="1"/>
        <v>0.10983636093254823</v>
      </c>
      <c r="E91" s="29">
        <v>0.075</v>
      </c>
    </row>
    <row r="92" spans="1:5" ht="15">
      <c r="A92" s="12" t="s">
        <v>37</v>
      </c>
      <c r="B92" s="29">
        <v>4049.191</v>
      </c>
      <c r="C92" s="29">
        <v>494.941</v>
      </c>
      <c r="D92" s="29">
        <f t="shared" si="1"/>
        <v>2.97144128539581</v>
      </c>
      <c r="E92" s="29">
        <v>218.37</v>
      </c>
    </row>
    <row r="93" spans="1:5" ht="15">
      <c r="A93" s="12" t="s">
        <v>38</v>
      </c>
      <c r="B93" s="29">
        <v>1003.651</v>
      </c>
      <c r="C93" s="29">
        <v>118.822</v>
      </c>
      <c r="D93" s="29">
        <f t="shared" si="1"/>
        <v>0.7133629996571328</v>
      </c>
      <c r="E93" s="29">
        <v>44.81</v>
      </c>
    </row>
    <row r="94" spans="1:5" ht="15">
      <c r="A94" s="12" t="s">
        <v>25</v>
      </c>
      <c r="B94" s="29">
        <v>802.1869999999999</v>
      </c>
      <c r="C94" s="29">
        <v>142.031</v>
      </c>
      <c r="D94" s="29">
        <f t="shared" si="1"/>
        <v>0.8527011850019544</v>
      </c>
      <c r="E94" s="29">
        <v>95.81</v>
      </c>
    </row>
    <row r="95" spans="1:5" ht="15">
      <c r="A95" s="12" t="s">
        <v>39</v>
      </c>
      <c r="B95" s="29">
        <v>2419.35</v>
      </c>
      <c r="C95" s="29">
        <v>401.369</v>
      </c>
      <c r="D95" s="29">
        <f t="shared" si="1"/>
        <v>2.4096698743446816</v>
      </c>
      <c r="E95" s="29">
        <v>110.09</v>
      </c>
    </row>
    <row r="96" spans="1:5" ht="15">
      <c r="A96" s="12" t="s">
        <v>40</v>
      </c>
      <c r="B96" s="29">
        <v>227.073</v>
      </c>
      <c r="C96" s="29">
        <v>50.631</v>
      </c>
      <c r="D96" s="29">
        <f t="shared" si="1"/>
        <v>0.3039696523845777</v>
      </c>
      <c r="E96" s="29">
        <v>13.54</v>
      </c>
    </row>
    <row r="97" spans="1:5" ht="15">
      <c r="A97" s="14" t="s">
        <v>41</v>
      </c>
      <c r="B97" s="32">
        <v>75906.079</v>
      </c>
      <c r="C97" s="32">
        <f>+C89+C74</f>
        <v>16656.597</v>
      </c>
      <c r="D97" s="32">
        <f t="shared" si="1"/>
        <v>100</v>
      </c>
      <c r="E97" s="32">
        <v>12845.825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1" t="s">
        <v>225</v>
      </c>
      <c r="B99" s="121"/>
      <c r="C99" s="121"/>
      <c r="D99" s="121"/>
      <c r="E99" s="121"/>
    </row>
    <row r="100" spans="1:5" ht="15">
      <c r="A100" s="120" t="s">
        <v>226</v>
      </c>
      <c r="B100" s="120"/>
      <c r="C100" s="120"/>
      <c r="D100" s="120"/>
      <c r="E100" s="120"/>
    </row>
    <row r="101" spans="1:5" ht="15">
      <c r="A101" s="120" t="s">
        <v>198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3226.365</v>
      </c>
      <c r="D113" s="29">
        <f>+C113/$C$125*100</f>
        <v>18.24761187501223</v>
      </c>
      <c r="E113" s="29">
        <v>2476.25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1711.901</v>
      </c>
      <c r="D115" s="29">
        <f>+C115/$C$125*100</f>
        <v>9.682136093233503</v>
      </c>
      <c r="E115" s="29">
        <v>1200.25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10159.403</v>
      </c>
      <c r="D117" s="29">
        <f>+C117/$C$125*100</f>
        <v>57.459352189177245</v>
      </c>
      <c r="E117" s="29">
        <v>7994.61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1548.207</v>
      </c>
      <c r="D119" s="29">
        <f>+C119/$C$125*100</f>
        <v>8.756318779238264</v>
      </c>
      <c r="E119" s="29">
        <v>1161.07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10.719</v>
      </c>
      <c r="D121" s="29">
        <f>+C121/$C$125*100</f>
        <v>0.06062430992409603</v>
      </c>
      <c r="E121" s="29">
        <v>13.64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1024.431</v>
      </c>
      <c r="D123" s="29">
        <f>+C123/$C$125*100</f>
        <v>5.7939567534146486</v>
      </c>
      <c r="E123" s="29">
        <v>845.66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17681.026</v>
      </c>
      <c r="D125" s="19">
        <f>+C125/$C$125*100</f>
        <v>100</v>
      </c>
      <c r="E125" s="19">
        <v>13691.48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15">
      <c r="A127" s="120" t="s">
        <v>225</v>
      </c>
      <c r="B127" s="120"/>
      <c r="C127" s="120"/>
      <c r="D127" s="120"/>
      <c r="E127" s="120"/>
    </row>
    <row r="128" spans="1:5" ht="15">
      <c r="A128" s="120" t="s">
        <v>226</v>
      </c>
      <c r="B128" s="120"/>
      <c r="C128" s="120"/>
      <c r="D128" s="120"/>
      <c r="E128" s="120"/>
    </row>
    <row r="129" spans="1:5" ht="15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61:E61"/>
    <mergeCell ref="A31:E31"/>
    <mergeCell ref="A59:E59"/>
    <mergeCell ref="A34:E34"/>
    <mergeCell ref="A32:E32"/>
    <mergeCell ref="A33:E33"/>
    <mergeCell ref="A63:E63"/>
    <mergeCell ref="A35:E35"/>
    <mergeCell ref="A127:E127"/>
    <mergeCell ref="A103:E103"/>
    <mergeCell ref="A129:E129"/>
    <mergeCell ref="A128:E128"/>
    <mergeCell ref="A62:E62"/>
    <mergeCell ref="A60:E60"/>
    <mergeCell ref="A126:E126"/>
    <mergeCell ref="A102:E10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220.45</v>
      </c>
      <c r="C7" s="29">
        <f aca="true" t="shared" si="0" ref="C7:C13">+B7/$B$13*100</f>
        <v>12.403764622741567</v>
      </c>
      <c r="D7" s="29">
        <v>174.72</v>
      </c>
    </row>
    <row r="8" spans="1:4" ht="16.5" customHeight="1">
      <c r="A8" s="4" t="s">
        <v>51</v>
      </c>
      <c r="B8" s="29">
        <v>381.638</v>
      </c>
      <c r="C8" s="29">
        <f t="shared" si="0"/>
        <v>21.473113735966642</v>
      </c>
      <c r="D8" s="29">
        <v>288.57</v>
      </c>
    </row>
    <row r="9" spans="1:4" ht="16.5" customHeight="1">
      <c r="A9" s="4" t="s">
        <v>52</v>
      </c>
      <c r="B9" s="29">
        <v>475.212</v>
      </c>
      <c r="C9" s="29">
        <f t="shared" si="0"/>
        <v>26.738116552062895</v>
      </c>
      <c r="D9" s="29">
        <v>371.14</v>
      </c>
    </row>
    <row r="10" spans="1:4" ht="16.5" customHeight="1">
      <c r="A10" s="4" t="s">
        <v>53</v>
      </c>
      <c r="B10" s="29">
        <v>657.987</v>
      </c>
      <c r="C10" s="29">
        <f t="shared" si="0"/>
        <v>37.02207245554028</v>
      </c>
      <c r="D10" s="29">
        <v>552.87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0</v>
      </c>
    </row>
    <row r="12" spans="1:4" ht="16.5" customHeight="1">
      <c r="A12" s="4" t="s">
        <v>54</v>
      </c>
      <c r="B12" s="29">
        <v>41.996</v>
      </c>
      <c r="C12" s="29">
        <f t="shared" si="0"/>
        <v>2.3629326336886134</v>
      </c>
      <c r="D12" s="29">
        <v>40.83</v>
      </c>
    </row>
    <row r="13" spans="1:4" ht="15">
      <c r="A13" s="18" t="s">
        <v>48</v>
      </c>
      <c r="B13" s="19">
        <f>SUM(B7:B12)</f>
        <v>1777.283</v>
      </c>
      <c r="C13" s="19">
        <f t="shared" si="0"/>
        <v>100</v>
      </c>
      <c r="D13" s="19">
        <f>SUM(D7:D12)</f>
        <v>1428.1299999999999</v>
      </c>
    </row>
    <row r="14" ht="15">
      <c r="A14" t="s">
        <v>227</v>
      </c>
    </row>
    <row r="15" ht="15">
      <c r="A15" t="s">
        <v>228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76" sqref="B76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229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12299783315.070002</v>
      </c>
      <c r="D11" s="71">
        <f>SUM(D12:D15)</f>
        <v>1475123235.29</v>
      </c>
      <c r="E11" s="71">
        <f>SUM(E12:E15)</f>
        <v>2637207139.28</v>
      </c>
      <c r="F11" s="87">
        <f aca="true" t="shared" si="0" ref="F11:F20">SUM(C11:E11)</f>
        <v>16412113689.640001</v>
      </c>
    </row>
    <row r="12" spans="1:6" s="79" customFormat="1" ht="15">
      <c r="A12" s="88"/>
      <c r="B12" s="89" t="s">
        <v>102</v>
      </c>
      <c r="C12" s="90">
        <v>11706217827.74</v>
      </c>
      <c r="D12" s="90">
        <v>162343496.44</v>
      </c>
      <c r="E12" s="90">
        <v>98285309.32</v>
      </c>
      <c r="F12" s="91">
        <f t="shared" si="0"/>
        <v>11966846633.5</v>
      </c>
    </row>
    <row r="13" spans="1:6" s="79" customFormat="1" ht="15">
      <c r="A13" s="88"/>
      <c r="B13" s="89" t="s">
        <v>103</v>
      </c>
      <c r="C13" s="90">
        <v>1632096.36</v>
      </c>
      <c r="D13" s="90">
        <v>0</v>
      </c>
      <c r="E13" s="90">
        <v>2516426839.51</v>
      </c>
      <c r="F13" s="91">
        <f t="shared" si="0"/>
        <v>2518058935.8700004</v>
      </c>
    </row>
    <row r="14" spans="1:6" s="79" customFormat="1" ht="15">
      <c r="A14" s="88"/>
      <c r="B14" s="89" t="s">
        <v>104</v>
      </c>
      <c r="C14" s="90">
        <v>47842375.77</v>
      </c>
      <c r="D14" s="90">
        <v>1004664923.79</v>
      </c>
      <c r="E14" s="90">
        <v>2239846.5</v>
      </c>
      <c r="F14" s="91">
        <f t="shared" si="0"/>
        <v>1054747146.06</v>
      </c>
    </row>
    <row r="15" spans="1:6" s="79" customFormat="1" ht="15">
      <c r="A15" s="88"/>
      <c r="B15" s="89" t="s">
        <v>105</v>
      </c>
      <c r="C15" s="90">
        <v>544091015.2</v>
      </c>
      <c r="D15" s="90">
        <v>308114815.06</v>
      </c>
      <c r="E15" s="90">
        <v>20255143.95</v>
      </c>
      <c r="F15" s="91">
        <f t="shared" si="0"/>
        <v>872460974.21</v>
      </c>
    </row>
    <row r="16" spans="1:6" ht="15">
      <c r="A16" s="85" t="s">
        <v>106</v>
      </c>
      <c r="B16" s="86" t="s">
        <v>20</v>
      </c>
      <c r="C16" s="71">
        <f>SUM(C17:C23)</f>
        <v>10500667649.29</v>
      </c>
      <c r="D16" s="71">
        <f>SUM(D17:D23)</f>
        <v>1356674138.3799999</v>
      </c>
      <c r="E16" s="71">
        <f>SUM(E17:E23)</f>
        <v>3262136513.91</v>
      </c>
      <c r="F16" s="87">
        <f t="shared" si="0"/>
        <v>15119478301.58</v>
      </c>
    </row>
    <row r="17" spans="1:6" s="79" customFormat="1" ht="15">
      <c r="A17" s="88"/>
      <c r="B17" s="89" t="s">
        <v>107</v>
      </c>
      <c r="C17" s="90">
        <v>6788502102</v>
      </c>
      <c r="D17" s="90">
        <v>209496908.66</v>
      </c>
      <c r="E17" s="90">
        <v>47241513.82</v>
      </c>
      <c r="F17" s="91">
        <f t="shared" si="0"/>
        <v>7045240524.48</v>
      </c>
    </row>
    <row r="18" spans="1:6" s="79" customFormat="1" ht="15">
      <c r="A18" s="88"/>
      <c r="B18" s="89" t="s">
        <v>108</v>
      </c>
      <c r="C18" s="90">
        <v>825576077.38</v>
      </c>
      <c r="D18" s="90">
        <v>351839611.56</v>
      </c>
      <c r="E18" s="90">
        <v>859705123.25</v>
      </c>
      <c r="F18" s="91">
        <f t="shared" si="0"/>
        <v>2037120812.19</v>
      </c>
    </row>
    <row r="19" spans="1:6" s="79" customFormat="1" ht="15">
      <c r="A19" s="88"/>
      <c r="B19" s="89" t="s">
        <v>109</v>
      </c>
      <c r="C19" s="90">
        <v>7519728.26</v>
      </c>
      <c r="D19" s="90">
        <v>0</v>
      </c>
      <c r="E19" s="90">
        <v>0</v>
      </c>
      <c r="F19" s="91">
        <f t="shared" si="0"/>
        <v>7519728.26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162121186.47</v>
      </c>
      <c r="D21" s="90">
        <v>0</v>
      </c>
      <c r="E21" s="90">
        <v>2355027764.24</v>
      </c>
      <c r="F21" s="91">
        <f>SUM(C21:E21)</f>
        <v>2517148950.7099996</v>
      </c>
    </row>
    <row r="22" spans="1:6" s="79" customFormat="1" ht="15">
      <c r="A22" s="88"/>
      <c r="B22" s="89" t="s">
        <v>112</v>
      </c>
      <c r="C22" s="90">
        <v>0</v>
      </c>
      <c r="D22" s="90">
        <v>764328102.67</v>
      </c>
      <c r="E22" s="90">
        <v>0</v>
      </c>
      <c r="F22" s="91">
        <f>SUM(C22:E22)</f>
        <v>764328102.67</v>
      </c>
    </row>
    <row r="23" spans="1:6" s="79" customFormat="1" ht="15">
      <c r="A23" s="88"/>
      <c r="B23" s="89" t="s">
        <v>113</v>
      </c>
      <c r="C23" s="90">
        <v>2716948555.18</v>
      </c>
      <c r="D23" s="90">
        <v>31009515.49</v>
      </c>
      <c r="E23" s="90">
        <v>162112.6</v>
      </c>
      <c r="F23" s="91">
        <f>SUM(C23:E23)</f>
        <v>2748120183.2699995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1799115665.7800007</v>
      </c>
      <c r="D25" s="71">
        <f>+D11-D16</f>
        <v>118449096.91000009</v>
      </c>
      <c r="E25" s="71">
        <f>+E11-E16</f>
        <v>-624929374.6299996</v>
      </c>
      <c r="F25" s="87">
        <f aca="true" t="shared" si="1" ref="F25:F32">SUM(C25:E25)</f>
        <v>1292635388.0600011</v>
      </c>
    </row>
    <row r="26" spans="1:6" ht="15">
      <c r="A26" s="85" t="s">
        <v>117</v>
      </c>
      <c r="B26" s="86" t="s">
        <v>118</v>
      </c>
      <c r="C26" s="94">
        <v>189060304.91</v>
      </c>
      <c r="D26" s="94">
        <v>88480505.69</v>
      </c>
      <c r="E26" s="94">
        <v>0</v>
      </c>
      <c r="F26" s="87">
        <f t="shared" si="1"/>
        <v>277540810.6</v>
      </c>
    </row>
    <row r="27" spans="1:6" ht="15">
      <c r="A27" s="85" t="s">
        <v>119</v>
      </c>
      <c r="B27" s="86" t="s">
        <v>34</v>
      </c>
      <c r="C27" s="71">
        <f>SUM(C28:C30)</f>
        <v>922414115.9399999</v>
      </c>
      <c r="D27" s="71">
        <f>SUM(D28:D30)</f>
        <v>303406058.88</v>
      </c>
      <c r="E27" s="71">
        <f>SUM(E28:E30)</f>
        <v>269076.53</v>
      </c>
      <c r="F27" s="87">
        <f t="shared" si="1"/>
        <v>1226089251.35</v>
      </c>
    </row>
    <row r="28" spans="1:6" s="79" customFormat="1" ht="15">
      <c r="A28" s="88"/>
      <c r="B28" s="89" t="s">
        <v>120</v>
      </c>
      <c r="C28" s="90">
        <v>522154056.77</v>
      </c>
      <c r="D28" s="90">
        <v>251666139.78</v>
      </c>
      <c r="E28" s="90">
        <v>269076.53</v>
      </c>
      <c r="F28" s="91">
        <f t="shared" si="1"/>
        <v>774089273.0799999</v>
      </c>
    </row>
    <row r="29" spans="1:6" s="79" customFormat="1" ht="15">
      <c r="A29" s="88"/>
      <c r="B29" s="89" t="s">
        <v>121</v>
      </c>
      <c r="C29" s="90">
        <v>382645098.3</v>
      </c>
      <c r="D29" s="90">
        <v>18723442.02</v>
      </c>
      <c r="E29" s="90">
        <v>0</v>
      </c>
      <c r="F29" s="91">
        <f t="shared" si="1"/>
        <v>401368540.32</v>
      </c>
    </row>
    <row r="30" spans="1:6" s="79" customFormat="1" ht="15">
      <c r="A30" s="88"/>
      <c r="B30" s="89" t="s">
        <v>122</v>
      </c>
      <c r="C30" s="90">
        <v>17614960.87</v>
      </c>
      <c r="D30" s="90">
        <v>33016477.08</v>
      </c>
      <c r="E30" s="90">
        <v>0</v>
      </c>
      <c r="F30" s="91">
        <f t="shared" si="1"/>
        <v>50631437.95</v>
      </c>
    </row>
    <row r="31" spans="1:6" ht="15">
      <c r="A31" s="85" t="s">
        <v>123</v>
      </c>
      <c r="B31" s="86" t="s">
        <v>124</v>
      </c>
      <c r="C31" s="71">
        <f>+C11+C26</f>
        <v>12488843619.980001</v>
      </c>
      <c r="D31" s="71">
        <f>+D11+D26</f>
        <v>1563603740.98</v>
      </c>
      <c r="E31" s="71">
        <f>+E11+E26</f>
        <v>2637207139.28</v>
      </c>
      <c r="F31" s="87">
        <f t="shared" si="1"/>
        <v>16689654500.240002</v>
      </c>
    </row>
    <row r="32" spans="1:6" ht="15">
      <c r="A32" s="85" t="s">
        <v>125</v>
      </c>
      <c r="B32" s="86" t="s">
        <v>126</v>
      </c>
      <c r="C32" s="71">
        <f>+C16+C27</f>
        <v>11423081765.230001</v>
      </c>
      <c r="D32" s="71">
        <f>+D16+D27</f>
        <v>1660080197.2599998</v>
      </c>
      <c r="E32" s="71">
        <f>+E16+E27</f>
        <v>3262405590.44</v>
      </c>
      <c r="F32" s="87">
        <f t="shared" si="1"/>
        <v>16345567552.930002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1065761854.75</v>
      </c>
      <c r="D35" s="71">
        <f>+D31-D32</f>
        <v>-96476456.27999973</v>
      </c>
      <c r="E35" s="71">
        <f>+E31-E32</f>
        <v>-625198451.1599998</v>
      </c>
      <c r="F35" s="87">
        <f>SUM(C35:E35)</f>
        <v>344086947.3100004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311027553.2</v>
      </c>
      <c r="F37" s="87">
        <f>SUM(C37:E37)</f>
        <v>311027553.2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1065761854.75</v>
      </c>
      <c r="D40" s="71">
        <f>+D35-D36</f>
        <v>-96476456.27999973</v>
      </c>
      <c r="E40" s="71">
        <f>+E35-E37</f>
        <v>-936226004.3599999</v>
      </c>
      <c r="F40" s="87">
        <f aca="true" t="shared" si="2" ref="F40:F65">SUM(C40:E40)</f>
        <v>33059394.110000372</v>
      </c>
      <c r="I40" s="73"/>
    </row>
    <row r="41" spans="1:9" s="2" customFormat="1" ht="15">
      <c r="A41" s="98" t="s">
        <v>137</v>
      </c>
      <c r="B41" s="86" t="s">
        <v>138</v>
      </c>
      <c r="C41" s="94">
        <v>114576017.38</v>
      </c>
      <c r="D41" s="94">
        <v>234860497.76</v>
      </c>
      <c r="E41" s="94">
        <v>221396572.12</v>
      </c>
      <c r="F41" s="87">
        <f t="shared" si="2"/>
        <v>570833087.26</v>
      </c>
      <c r="I41" s="82"/>
    </row>
    <row r="42" spans="1:9" s="2" customFormat="1" ht="15">
      <c r="A42" s="98" t="s">
        <v>139</v>
      </c>
      <c r="B42" s="86" t="s">
        <v>140</v>
      </c>
      <c r="C42" s="94">
        <v>675136287.58</v>
      </c>
      <c r="D42" s="94">
        <v>177015125.98</v>
      </c>
      <c r="E42" s="94">
        <v>0</v>
      </c>
      <c r="F42" s="87">
        <f t="shared" si="2"/>
        <v>852151413.5600001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505201584.5500001</v>
      </c>
      <c r="D43" s="71">
        <f>D40+D41-D42</f>
        <v>-38631084.49999973</v>
      </c>
      <c r="E43" s="71">
        <f>E40+E41-E42</f>
        <v>-714829432.2399999</v>
      </c>
      <c r="F43" s="87">
        <f t="shared" si="2"/>
        <v>-248258932.18999958</v>
      </c>
      <c r="I43" s="73"/>
    </row>
    <row r="44" spans="1:6" ht="15">
      <c r="A44" s="85" t="s">
        <v>143</v>
      </c>
      <c r="B44" s="76" t="s">
        <v>144</v>
      </c>
      <c r="C44" s="74">
        <f>+C45+C56+C66</f>
        <v>4216611450.85</v>
      </c>
      <c r="D44" s="74">
        <f>+D45+D56+D66</f>
        <v>515961681.04</v>
      </c>
      <c r="E44" s="74">
        <f>+E45+E56+E66</f>
        <v>1008245616.7</v>
      </c>
      <c r="F44" s="99">
        <f t="shared" si="2"/>
        <v>5740818748.59</v>
      </c>
    </row>
    <row r="45" spans="1:6" s="2" customFormat="1" ht="15">
      <c r="A45" s="98"/>
      <c r="B45" s="76" t="s">
        <v>145</v>
      </c>
      <c r="C45" s="74">
        <f>+C46+C47+C48+C49+C55</f>
        <v>330463741.08</v>
      </c>
      <c r="D45" s="74">
        <f>+D46+D47+D48+D49+D55</f>
        <v>0</v>
      </c>
      <c r="E45" s="74">
        <f>+E46+E47+E48+E49+E55</f>
        <v>0</v>
      </c>
      <c r="F45" s="99">
        <f t="shared" si="2"/>
        <v>330463741.08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330463741.08</v>
      </c>
      <c r="D49" s="74">
        <f>SUM(D50:D54)</f>
        <v>0</v>
      </c>
      <c r="E49" s="74">
        <f>SUM(E50:E54)</f>
        <v>0</v>
      </c>
      <c r="F49" s="105">
        <f t="shared" si="2"/>
        <v>330463741.08</v>
      </c>
    </row>
    <row r="50" spans="1:6" s="79" customFormat="1" ht="15">
      <c r="A50" s="100"/>
      <c r="B50" s="106" t="s">
        <v>150</v>
      </c>
      <c r="C50" s="80">
        <v>323717548.12</v>
      </c>
      <c r="D50" s="80">
        <v>0</v>
      </c>
      <c r="E50" s="80">
        <v>0</v>
      </c>
      <c r="F50" s="103">
        <f t="shared" si="2"/>
        <v>323717548.12</v>
      </c>
    </row>
    <row r="51" spans="1:6" s="79" customFormat="1" ht="15">
      <c r="A51" s="100"/>
      <c r="B51" s="106" t="s">
        <v>151</v>
      </c>
      <c r="C51" s="80">
        <v>3109351.84</v>
      </c>
      <c r="D51" s="80">
        <v>0</v>
      </c>
      <c r="E51" s="80">
        <v>0</v>
      </c>
      <c r="F51" s="103">
        <f t="shared" si="2"/>
        <v>3109351.84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3636841.12</v>
      </c>
      <c r="D53" s="80">
        <v>0</v>
      </c>
      <c r="E53" s="80">
        <v>0</v>
      </c>
      <c r="F53" s="103">
        <f t="shared" si="2"/>
        <v>3636841.12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3886147709.77</v>
      </c>
      <c r="D56" s="74">
        <f>SUM(D57:D65)</f>
        <v>515961681.04</v>
      </c>
      <c r="E56" s="74">
        <f>SUM(E57:E65)</f>
        <v>1008245616.7</v>
      </c>
      <c r="F56" s="105">
        <f t="shared" si="2"/>
        <v>5410355007.51</v>
      </c>
    </row>
    <row r="57" spans="1:6" s="79" customFormat="1" ht="15" hidden="1">
      <c r="A57" s="100"/>
      <c r="B57" s="101" t="s">
        <v>157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3777890385.61</v>
      </c>
      <c r="D63" s="80">
        <v>515961681.04</v>
      </c>
      <c r="E63" s="80">
        <v>1008245616.7</v>
      </c>
      <c r="F63" s="102">
        <f t="shared" si="2"/>
        <v>5302097683.35</v>
      </c>
    </row>
    <row r="64" spans="1:6" s="79" customFormat="1" ht="15">
      <c r="A64" s="100"/>
      <c r="B64" s="125" t="s">
        <v>157</v>
      </c>
      <c r="C64" s="80">
        <v>81910147.91</v>
      </c>
      <c r="D64" s="80"/>
      <c r="E64" s="80"/>
      <c r="F64" s="102"/>
    </row>
    <row r="65" spans="1:6" s="79" customFormat="1" ht="15">
      <c r="A65" s="100"/>
      <c r="B65" s="101" t="s">
        <v>164</v>
      </c>
      <c r="C65" s="80">
        <v>26347176.25</v>
      </c>
      <c r="D65" s="80">
        <v>0</v>
      </c>
      <c r="E65" s="80">
        <v>0</v>
      </c>
      <c r="F65" s="102">
        <f t="shared" si="2"/>
        <v>26347176.25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4721813035.4</v>
      </c>
      <c r="D67" s="74">
        <f>+D68+D78+D87</f>
        <v>477330596.54</v>
      </c>
      <c r="E67" s="74">
        <f>+E68+E78+E87</f>
        <v>293416184.46</v>
      </c>
      <c r="F67" s="99">
        <f t="shared" si="3"/>
        <v>5492559816.4</v>
      </c>
    </row>
    <row r="68" spans="1:6" ht="15">
      <c r="A68" s="107"/>
      <c r="B68" s="76" t="s">
        <v>122</v>
      </c>
      <c r="C68" s="75">
        <f>+C69+C70+C71+C72+C77</f>
        <v>4567634838.82</v>
      </c>
      <c r="D68" s="75">
        <f>+D69+D70+D71+D72+D77</f>
        <v>477330596.54</v>
      </c>
      <c r="E68" s="75">
        <f>+E69+E70+E71+E72+E77</f>
        <v>293416184.46</v>
      </c>
      <c r="F68" s="99">
        <f t="shared" si="3"/>
        <v>5338381619.82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4567634838.82</v>
      </c>
      <c r="D72" s="75">
        <f>SUM(D73:D76)</f>
        <v>477330596.54</v>
      </c>
      <c r="E72" s="75">
        <f>SUM(E73:E76)</f>
        <v>293416184.46</v>
      </c>
      <c r="F72" s="105">
        <f t="shared" si="3"/>
        <v>5338381619.82</v>
      </c>
    </row>
    <row r="73" spans="1:6" s="79" customFormat="1" ht="15">
      <c r="A73" s="108"/>
      <c r="B73" s="106" t="s">
        <v>172</v>
      </c>
      <c r="C73" s="81">
        <v>4549533246.49</v>
      </c>
      <c r="D73" s="81">
        <v>477330596.54</v>
      </c>
      <c r="E73" s="81">
        <v>293416184.46</v>
      </c>
      <c r="F73" s="103">
        <f t="shared" si="3"/>
        <v>5320280027.49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18101592.33</v>
      </c>
      <c r="D76" s="81">
        <v>0</v>
      </c>
      <c r="E76" s="81">
        <v>0</v>
      </c>
      <c r="F76" s="103">
        <f t="shared" si="3"/>
        <v>18101592.33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154178196.57999998</v>
      </c>
      <c r="D78" s="75">
        <f>SUM(D79:D86)</f>
        <v>0</v>
      </c>
      <c r="E78" s="75">
        <f>SUM(E79:E86)</f>
        <v>0</v>
      </c>
      <c r="F78" s="105">
        <f t="shared" si="3"/>
        <v>154178196.57999998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3825082.52</v>
      </c>
      <c r="D83" s="81">
        <v>0</v>
      </c>
      <c r="E83" s="81">
        <v>0</v>
      </c>
      <c r="F83" s="103">
        <f t="shared" si="3"/>
        <v>3825082.52</v>
      </c>
    </row>
    <row r="84" spans="1:6" s="79" customFormat="1" ht="15">
      <c r="A84" s="108"/>
      <c r="B84" s="125" t="s">
        <v>178</v>
      </c>
      <c r="C84" s="81">
        <v>81910147.91</v>
      </c>
      <c r="D84" s="81"/>
      <c r="E84" s="81"/>
      <c r="F84" s="103">
        <f t="shared" si="3"/>
        <v>81910147.91</v>
      </c>
    </row>
    <row r="85" spans="1:6" s="79" customFormat="1" ht="15">
      <c r="A85" s="108"/>
      <c r="B85" s="101" t="s">
        <v>183</v>
      </c>
      <c r="C85" s="81">
        <v>68442966.15</v>
      </c>
      <c r="D85" s="81">
        <v>0</v>
      </c>
      <c r="E85" s="81">
        <v>0</v>
      </c>
      <c r="F85" s="103">
        <f t="shared" si="3"/>
        <v>68442966.15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190</v>
      </c>
      <c r="B89" s="76" t="s">
        <v>187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230</v>
      </c>
      <c r="B90" s="112" t="s">
        <v>189</v>
      </c>
      <c r="C90" s="113">
        <f>+C44-C67+C88-C89</f>
        <v>-505201584.5499997</v>
      </c>
      <c r="D90" s="113">
        <f>+D44-D67+D88-D89</f>
        <v>38631084.5</v>
      </c>
      <c r="E90" s="113">
        <f>+E44-E67+E88-E89</f>
        <v>714829432.24</v>
      </c>
      <c r="F90" s="114">
        <f>SUM(C90:E90)</f>
        <v>248258932.1900003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0</v>
      </c>
      <c r="D93" s="77">
        <f>D43+D90</f>
        <v>2.682209014892578E-07</v>
      </c>
      <c r="E93" s="77">
        <f>E43+E90</f>
        <v>0</v>
      </c>
      <c r="F93" s="77">
        <f>SUM(C93:E93)</f>
        <v>2.682209014892578E-07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2015-05-07T10:34:43Z</dcterms:modified>
  <cp:category/>
  <cp:version/>
  <cp:contentType/>
  <cp:contentStatus/>
</cp:coreProperties>
</file>